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EMS\8.1 Operation planning and control\23. SHE\Waste HPC\Waste management contractor\2023\Rev.01\Distributed version\"/>
    </mc:Choice>
  </mc:AlternateContent>
  <xr:revisionPtr revIDLastSave="0" documentId="13_ncr:1_{367906DE-DEF8-4793-AB1D-9492E343C709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Waste operation" sheetId="3" r:id="rId1"/>
    <sheet name="ประเมินการใช้ถุงขยะต่อเดือน" sheetId="4" r:id="rId2"/>
  </sheets>
  <definedNames>
    <definedName name="_xlnm.Print_Area" localSheetId="0">'Waste operation'!$A$1:$K$38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2" i="3" l="1"/>
  <c r="I27" i="3"/>
  <c r="H27" i="3"/>
  <c r="J27" i="3" s="1"/>
  <c r="H28" i="3"/>
  <c r="I28" i="3"/>
  <c r="J23" i="3"/>
  <c r="J22" i="3"/>
  <c r="K22" i="3" s="1"/>
  <c r="J21" i="3"/>
  <c r="K21" i="3" s="1"/>
  <c r="J20" i="3"/>
  <c r="K20" i="3" s="1"/>
  <c r="K17" i="3"/>
  <c r="K18" i="3"/>
  <c r="J19" i="3"/>
  <c r="K19" i="3" s="1"/>
  <c r="J18" i="3"/>
  <c r="J17" i="3"/>
  <c r="J16" i="3"/>
  <c r="K16" i="3" s="1"/>
  <c r="I13" i="3"/>
  <c r="I3" i="3"/>
  <c r="H3" i="3"/>
  <c r="J3" i="3"/>
  <c r="K3" i="3" s="1"/>
  <c r="H7" i="3"/>
  <c r="J7" i="3" s="1"/>
  <c r="K7" i="3" s="1"/>
  <c r="H6" i="3"/>
  <c r="I7" i="3"/>
  <c r="C27" i="3"/>
  <c r="G14" i="4"/>
  <c r="F12" i="4"/>
  <c r="C12" i="4"/>
  <c r="C13" i="4" s="1"/>
  <c r="D12" i="4"/>
  <c r="E12" i="4"/>
  <c r="C14" i="4" l="1"/>
  <c r="I4" i="3"/>
  <c r="I5" i="3"/>
  <c r="I6" i="3"/>
  <c r="H4" i="3"/>
  <c r="H5" i="3"/>
  <c r="H8" i="3" l="1"/>
  <c r="I8" i="3"/>
  <c r="J28" i="3"/>
  <c r="K28" i="3" s="1"/>
  <c r="I10" i="3"/>
  <c r="H10" i="3"/>
  <c r="K27" i="3" l="1"/>
  <c r="H13" i="3" l="1"/>
  <c r="J13" i="3" s="1"/>
  <c r="K13" i="3" s="1"/>
  <c r="H11" i="3"/>
  <c r="I12" i="3"/>
  <c r="I11" i="3"/>
  <c r="J4" i="3"/>
  <c r="J6" i="3"/>
  <c r="K6" i="3" s="1"/>
  <c r="K4" i="3" l="1"/>
  <c r="J5" i="3"/>
  <c r="K5" i="3" s="1"/>
  <c r="J10" i="3"/>
  <c r="K10" i="3" s="1"/>
  <c r="H14" i="3"/>
  <c r="J12" i="3"/>
  <c r="K12" i="3" s="1"/>
  <c r="I14" i="3"/>
  <c r="J11" i="3"/>
  <c r="K11" i="3" s="1"/>
  <c r="K8" i="3" l="1"/>
  <c r="J8" i="3"/>
  <c r="K14" i="3"/>
  <c r="J14" i="3"/>
  <c r="D13" i="4" l="1"/>
  <c r="E13" i="4"/>
  <c r="E14" i="4" s="1"/>
  <c r="F13" i="4"/>
  <c r="F14" i="4" s="1"/>
  <c r="D14" i="4" l="1"/>
  <c r="G13" i="4"/>
  <c r="K33" i="3" l="1"/>
  <c r="I29" i="3" l="1"/>
  <c r="I30" i="3" s="1"/>
  <c r="H29" i="3"/>
  <c r="H30" i="3" s="1"/>
  <c r="H31" i="3" l="1"/>
  <c r="H32" i="3" s="1"/>
  <c r="I31" i="3"/>
  <c r="I32" i="3" s="1"/>
  <c r="H34" i="3" l="1"/>
  <c r="I34" i="3"/>
  <c r="J29" i="3"/>
  <c r="J30" i="3" s="1"/>
  <c r="K23" i="3"/>
  <c r="K29" i="3" s="1"/>
  <c r="K30" i="3" s="1"/>
  <c r="K31" i="3" l="1"/>
  <c r="K32" i="3" s="1"/>
  <c r="J31" i="3"/>
  <c r="J32" i="3" s="1"/>
  <c r="J34" i="3" l="1"/>
  <c r="K34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Kannika Jirangsajjawijit</author>
    <author>Yaowarat Yaowakun</author>
    <author>Sarunyoo Kumphabutr</author>
    <author>tc={34718D8C-7B70-43A5-8FC7-E0CBC450345D}</author>
    <author>tc={65B9862E-B054-4C72-B775-C569BFDDA84E}</author>
    <author>tc={050F576A-3FA8-473A-874D-250570D0B0C9}</author>
  </authors>
  <commentList>
    <comment ref="G3" authorId="0" shapeId="0" xr:uid="{0958F2A6-275B-45E7-9A5B-AA65C6D901FE}">
      <text>
        <r>
          <rPr>
            <b/>
            <sz val="9"/>
            <color indexed="81"/>
            <rFont val="Tahoma"/>
            <family val="2"/>
          </rPr>
          <t>Kannika Jirangsajjawijit:</t>
        </r>
        <r>
          <rPr>
            <sz val="9"/>
            <color indexed="81"/>
            <rFont val="Tahoma"/>
            <family val="2"/>
          </rPr>
          <t xml:space="preserve">
ใส่ราคาค่าแรงสำหรับ 1 คน (รายเดือน)</t>
        </r>
      </text>
    </comment>
    <comment ref="G4" authorId="0" shapeId="0" xr:uid="{19BBE20C-DFBA-494C-8489-929892A7A339}">
      <text>
        <r>
          <rPr>
            <b/>
            <sz val="9"/>
            <color indexed="81"/>
            <rFont val="Tahoma"/>
            <family val="2"/>
          </rPr>
          <t>Kannika Jirangsajjawijit:</t>
        </r>
        <r>
          <rPr>
            <sz val="9"/>
            <color indexed="81"/>
            <rFont val="Tahoma"/>
            <family val="2"/>
          </rPr>
          <t xml:space="preserve">
ใส่ราคาค่าแรงสำหรับ 1 คน (รายเดือน)</t>
        </r>
      </text>
    </comment>
    <comment ref="G5" authorId="0" shapeId="0" xr:uid="{D7A0E05C-234A-409B-AE2E-2A8090574FB5}">
      <text>
        <r>
          <rPr>
            <b/>
            <sz val="9"/>
            <color indexed="81"/>
            <rFont val="Tahoma"/>
            <family val="2"/>
          </rPr>
          <t>Kannika Jirangsajjawijit:</t>
        </r>
        <r>
          <rPr>
            <sz val="9"/>
            <color indexed="81"/>
            <rFont val="Tahoma"/>
            <family val="2"/>
          </rPr>
          <t xml:space="preserve">
ใส่ราคาค่าแรงสำหรับ 1 คน (รายเดือน)</t>
        </r>
      </text>
    </comment>
    <comment ref="G6" authorId="0" shapeId="0" xr:uid="{658F117D-75EA-4AD5-847B-4E531685F587}">
      <text>
        <r>
          <rPr>
            <b/>
            <sz val="9"/>
            <color indexed="81"/>
            <rFont val="Tahoma"/>
            <family val="2"/>
          </rPr>
          <t>Kannika Jirangsajjawijit:</t>
        </r>
        <r>
          <rPr>
            <sz val="9"/>
            <color indexed="81"/>
            <rFont val="Tahoma"/>
            <family val="2"/>
          </rPr>
          <t xml:space="preserve">
ใส่ราคาค่าแรงสำหรับ 1 คน (รายเดือน)</t>
        </r>
      </text>
    </comment>
    <comment ref="G7" authorId="0" shapeId="0" xr:uid="{C38A4269-BB08-4319-818B-6B82E600D182}">
      <text>
        <r>
          <rPr>
            <b/>
            <sz val="9"/>
            <color indexed="81"/>
            <rFont val="Tahoma"/>
            <family val="2"/>
          </rPr>
          <t>Kannika Jirangsajjawijit:</t>
        </r>
        <r>
          <rPr>
            <sz val="9"/>
            <color indexed="81"/>
            <rFont val="Tahoma"/>
            <family val="2"/>
          </rPr>
          <t xml:space="preserve">
ใส่ราคาค่าแรงสำหรับ 1 คน (8 วัน ต่อครั้ง)</t>
        </r>
      </text>
    </comment>
    <comment ref="G10" authorId="0" shapeId="0" xr:uid="{567C7446-CA2B-421A-8D34-EF9243BF2FDC}">
      <text>
        <r>
          <rPr>
            <b/>
            <sz val="9"/>
            <color indexed="81"/>
            <rFont val="Tahoma"/>
            <family val="2"/>
          </rPr>
          <t>Kannika Jirangsajjawijit:</t>
        </r>
        <r>
          <rPr>
            <sz val="9"/>
            <color indexed="81"/>
            <rFont val="Tahoma"/>
            <family val="2"/>
          </rPr>
          <t xml:space="preserve">
ใส่ราคาค่าเช่ารถ สำหรับ 1เดือน</t>
        </r>
      </text>
    </comment>
    <comment ref="G11" authorId="0" shapeId="0" xr:uid="{C1313C3E-4D1F-47A6-B55F-9E7FC7C31C2F}">
      <text>
        <r>
          <rPr>
            <b/>
            <sz val="9"/>
            <color indexed="81"/>
            <rFont val="Tahoma"/>
            <family val="2"/>
          </rPr>
          <t>Kannika Jirangsajjawijit:</t>
        </r>
        <r>
          <rPr>
            <sz val="9"/>
            <color indexed="81"/>
            <rFont val="Tahoma"/>
            <family val="2"/>
          </rPr>
          <t xml:space="preserve">
ใส่ราคาต่อชั่วโมง</t>
        </r>
      </text>
    </comment>
    <comment ref="H11" authorId="1" shapeId="0" xr:uid="{B59B4F16-92D9-4012-92AB-7C40C63FE9B6}">
      <text>
        <r>
          <rPr>
            <b/>
            <sz val="9"/>
            <color indexed="81"/>
            <rFont val="Tahoma"/>
            <family val="2"/>
          </rPr>
          <t>Yaowarat Yaowakun:</t>
        </r>
        <r>
          <rPr>
            <sz val="9"/>
            <color indexed="81"/>
            <rFont val="Tahoma"/>
            <family val="2"/>
          </rPr>
          <t xml:space="preserve">
8hr/week
4 week/month</t>
        </r>
      </text>
    </comment>
    <comment ref="I11" authorId="1" shapeId="0" xr:uid="{F7A7C726-41BF-4456-BE4B-3DC1BD48DE5B}">
      <text>
        <r>
          <rPr>
            <b/>
            <sz val="9"/>
            <color indexed="81"/>
            <rFont val="Tahoma"/>
            <family val="2"/>
          </rPr>
          <t>Yaowarat Yaowakun:</t>
        </r>
        <r>
          <rPr>
            <sz val="9"/>
            <color indexed="81"/>
            <rFont val="Tahoma"/>
            <family val="2"/>
          </rPr>
          <t xml:space="preserve">
8hr/week
4 week/month</t>
        </r>
      </text>
    </comment>
    <comment ref="G12" authorId="0" shapeId="0" xr:uid="{68816CB0-7629-4089-95ED-3BED8501651C}">
      <text>
        <r>
          <rPr>
            <b/>
            <sz val="9"/>
            <color indexed="81"/>
            <rFont val="Tahoma"/>
            <family val="2"/>
          </rPr>
          <t>Kannika Jirangsajjawijit:</t>
        </r>
        <r>
          <rPr>
            <sz val="9"/>
            <color indexed="81"/>
            <rFont val="Tahoma"/>
            <family val="2"/>
          </rPr>
          <t xml:space="preserve">
ใส่ราคาต่อชั่วโมง</t>
        </r>
      </text>
    </comment>
    <comment ref="H12" authorId="2" shapeId="0" xr:uid="{65D6AB6B-42B2-4272-8A47-F7803FDC96AD}">
      <text>
        <r>
          <rPr>
            <b/>
            <sz val="9"/>
            <color indexed="81"/>
            <rFont val="Tahoma"/>
            <family val="2"/>
          </rPr>
          <t>Sarunyoo Kumphabutr:</t>
        </r>
        <r>
          <rPr>
            <sz val="9"/>
            <color indexed="81"/>
            <rFont val="Tahoma"/>
            <family val="2"/>
          </rPr>
          <t xml:space="preserve">
6 hr/time
1 time/week
4 weeks a month</t>
        </r>
      </text>
    </comment>
    <comment ref="I12" authorId="2" shapeId="0" xr:uid="{DC3E96D1-BB58-4AA4-AA74-FA4B92C020C3}">
      <text>
        <r>
          <rPr>
            <b/>
            <sz val="9"/>
            <color indexed="81"/>
            <rFont val="Tahoma"/>
            <family val="2"/>
          </rPr>
          <t>Sarunyoo Kumphabutr:</t>
        </r>
        <r>
          <rPr>
            <sz val="9"/>
            <color indexed="81"/>
            <rFont val="Tahoma"/>
            <family val="2"/>
          </rPr>
          <t xml:space="preserve">
6 hr/time
1 time/week
4 weeks a month</t>
        </r>
      </text>
    </comment>
    <comment ref="G13" authorId="0" shapeId="0" xr:uid="{C6EF7F28-BFD7-4784-957E-48E442701C57}">
      <text>
        <r>
          <rPr>
            <b/>
            <sz val="9"/>
            <color indexed="81"/>
            <rFont val="Tahoma"/>
            <family val="2"/>
          </rPr>
          <t>Kannika Jirangsajjawijit:</t>
        </r>
        <r>
          <rPr>
            <sz val="9"/>
            <color indexed="81"/>
            <rFont val="Tahoma"/>
            <family val="2"/>
          </rPr>
          <t xml:space="preserve">
ใส่ราคาต่อชั่วโมง</t>
        </r>
      </text>
    </comment>
    <comment ref="H13" authorId="2" shapeId="0" xr:uid="{36A11F71-35EE-4A2E-8FCD-559C089AB9C7}">
      <text>
        <r>
          <rPr>
            <b/>
            <sz val="9"/>
            <color indexed="81"/>
            <rFont val="Tahoma"/>
            <family val="2"/>
          </rPr>
          <t>Sarunyoo Kumphabutr:</t>
        </r>
        <r>
          <rPr>
            <sz val="9"/>
            <color indexed="81"/>
            <rFont val="Tahoma"/>
            <family val="2"/>
          </rPr>
          <t xml:space="preserve">
2 hrs/time 
1 time/week
4 weeks a month</t>
        </r>
      </text>
    </comment>
    <comment ref="I13" authorId="2" shapeId="0" xr:uid="{855ADC26-16D5-449B-A820-AC45CE48F380}">
      <text>
        <r>
          <rPr>
            <b/>
            <sz val="9"/>
            <color indexed="81"/>
            <rFont val="Tahoma"/>
            <family val="2"/>
          </rPr>
          <t>Sarunyoo Kumphabutr:</t>
        </r>
        <r>
          <rPr>
            <sz val="9"/>
            <color indexed="81"/>
            <rFont val="Tahoma"/>
            <family val="2"/>
          </rPr>
          <t xml:space="preserve">
2 hrs/time 
1 time/week
4 weeks a month</t>
        </r>
      </text>
    </comment>
    <comment ref="C16" authorId="0" shapeId="0" xr:uid="{C97C6E43-C99C-4FC1-8330-D8FCC34CBCAA}">
      <text>
        <r>
          <rPr>
            <b/>
            <sz val="9"/>
            <color indexed="81"/>
            <rFont val="Tahoma"/>
            <family val="2"/>
          </rPr>
          <t>Kannika Jirangsajjawijit:</t>
        </r>
        <r>
          <rPr>
            <sz val="9"/>
            <color indexed="81"/>
            <rFont val="Tahoma"/>
            <family val="2"/>
          </rPr>
          <t xml:space="preserve">
รองเท้านิรภัย 1 คู่ ต่อคนต่อปี
สำหรับพนักงาน 8 คน</t>
        </r>
      </text>
    </comment>
    <comment ref="G16" authorId="0" shapeId="0" xr:uid="{67F4E010-37B5-434F-8320-6EBC5D85A1E2}">
      <text>
        <r>
          <rPr>
            <b/>
            <sz val="9"/>
            <color indexed="81"/>
            <rFont val="Tahoma"/>
            <family val="2"/>
          </rPr>
          <t xml:space="preserve">Kannika Jirangsajjawijit:
</t>
        </r>
        <r>
          <rPr>
            <sz val="9"/>
            <color indexed="81"/>
            <rFont val="Tahoma"/>
            <family val="2"/>
          </rPr>
          <t xml:space="preserve">ใส่ราคา 1 EA </t>
        </r>
      </text>
    </comment>
    <comment ref="C17" authorId="0" shapeId="0" xr:uid="{6E9E8CC2-463B-4ADA-82C9-089CCBCC6DF2}">
      <text>
        <r>
          <rPr>
            <b/>
            <sz val="9"/>
            <color indexed="81"/>
            <rFont val="Tahoma"/>
            <family val="2"/>
          </rPr>
          <t>Kannika Jirangsajjawijit:</t>
        </r>
        <r>
          <rPr>
            <sz val="9"/>
            <color indexed="81"/>
            <rFont val="Tahoma"/>
            <family val="2"/>
          </rPr>
          <t xml:space="preserve">
หมวกนิรภัย 1 อัน ต่อคนต่อปี
สำหรับพนักงาน 8 คน</t>
        </r>
      </text>
    </comment>
    <comment ref="G17" authorId="0" shapeId="0" xr:uid="{57DE8C05-0E36-4AA0-A980-291915E39D45}">
      <text>
        <r>
          <rPr>
            <b/>
            <sz val="9"/>
            <color indexed="81"/>
            <rFont val="Tahoma"/>
            <family val="2"/>
          </rPr>
          <t xml:space="preserve">Kannika Jirangsajjawijit:
</t>
        </r>
        <r>
          <rPr>
            <sz val="9"/>
            <color indexed="81"/>
            <rFont val="Tahoma"/>
            <family val="2"/>
          </rPr>
          <t xml:space="preserve">ใส่ราคา 1 EA </t>
        </r>
      </text>
    </comment>
    <comment ref="C18" authorId="0" shapeId="0" xr:uid="{E779D930-5747-4E76-BB3D-62CD0858DDAF}">
      <text>
        <r>
          <rPr>
            <b/>
            <sz val="9"/>
            <color indexed="81"/>
            <rFont val="Tahoma"/>
            <family val="2"/>
          </rPr>
          <t>Kannika Jirangsajjawijit:</t>
        </r>
        <r>
          <rPr>
            <sz val="9"/>
            <color indexed="81"/>
            <rFont val="Tahoma"/>
            <family val="2"/>
          </rPr>
          <t xml:space="preserve">
เสื้อสะท้อนแสง 1 ชุด ต่อคนต่อปี
สำหรับพนักงาน 8 คน</t>
        </r>
      </text>
    </comment>
    <comment ref="G18" authorId="0" shapeId="0" xr:uid="{D9B8AE7A-215B-4FCD-8E7F-8B222CA8740B}">
      <text>
        <r>
          <rPr>
            <b/>
            <sz val="9"/>
            <color indexed="81"/>
            <rFont val="Tahoma"/>
            <family val="2"/>
          </rPr>
          <t xml:space="preserve">Kannika Jirangsajjawijit:
</t>
        </r>
        <r>
          <rPr>
            <sz val="9"/>
            <color indexed="81"/>
            <rFont val="Tahoma"/>
            <family val="2"/>
          </rPr>
          <t xml:space="preserve">ใส่ราคา 1 EA </t>
        </r>
      </text>
    </comment>
    <comment ref="C19" authorId="0" shapeId="0" xr:uid="{246F1D0F-645E-43E0-8A7A-D4EF5C4F5CD0}">
      <text>
        <r>
          <rPr>
            <b/>
            <sz val="9"/>
            <color indexed="81"/>
            <rFont val="Tahoma"/>
            <family val="2"/>
          </rPr>
          <t>Kannika Jirangsajjawijit:</t>
        </r>
        <r>
          <rPr>
            <sz val="9"/>
            <color indexed="81"/>
            <rFont val="Tahoma"/>
            <family val="2"/>
          </rPr>
          <t xml:space="preserve">
ถุงมือยาง 1 แพค มี 12 คู่
ใช้จำนวน 6 แพค ต่อปี</t>
        </r>
      </text>
    </comment>
    <comment ref="G19" authorId="0" shapeId="0" xr:uid="{D695FE50-30F1-4375-8728-710AF9672405}">
      <text>
        <r>
          <rPr>
            <b/>
            <sz val="9"/>
            <color indexed="81"/>
            <rFont val="Tahoma"/>
            <family val="2"/>
          </rPr>
          <t xml:space="preserve">Kannika Jirangsajjawijit:
</t>
        </r>
        <r>
          <rPr>
            <sz val="9"/>
            <color indexed="81"/>
            <rFont val="Tahoma"/>
            <family val="2"/>
          </rPr>
          <t xml:space="preserve">ใส่ราคา 1 EA </t>
        </r>
      </text>
    </comment>
    <comment ref="C20" authorId="0" shapeId="0" xr:uid="{0B8B80F6-8342-46CF-B5FD-43CEF73DA4FE}">
      <text>
        <r>
          <rPr>
            <b/>
            <sz val="9"/>
            <color indexed="81"/>
            <rFont val="Tahoma"/>
            <family val="2"/>
          </rPr>
          <t xml:space="preserve">Kannika Jirangsajjawijit:
</t>
        </r>
        <r>
          <rPr>
            <sz val="9"/>
            <color indexed="81"/>
            <rFont val="Tahoma"/>
            <family val="2"/>
          </rPr>
          <t>รองเท้าบูทยาง 2 คู่ ต่อคน ต่อปี
จำนวน 6 คู่ สำหรับ 3 คน ต่อปี</t>
        </r>
      </text>
    </comment>
    <comment ref="G20" authorId="0" shapeId="0" xr:uid="{8610B3F3-8CAC-4C19-AC75-5461CD366EA3}">
      <text>
        <r>
          <rPr>
            <b/>
            <sz val="9"/>
            <color indexed="81"/>
            <rFont val="Tahoma"/>
            <family val="2"/>
          </rPr>
          <t xml:space="preserve">Kannika Jirangsajjawijit:
</t>
        </r>
        <r>
          <rPr>
            <sz val="9"/>
            <color indexed="81"/>
            <rFont val="Tahoma"/>
            <family val="2"/>
          </rPr>
          <t xml:space="preserve">ใส่ราคา 1 EA </t>
        </r>
      </text>
    </comment>
    <comment ref="C21" authorId="3" shapeId="0" xr:uid="{34718D8C-7B70-43A5-8FC7-E0CBC450345D}">
      <text>
        <t>[Threaded comment]
Your version of Excel allows you to read this threaded comment; however, any edits to it will get removed if the file is opened in a newer version of Excel. Learn more: https://go.microsoft.com/fwlink/?linkid=870924
Comment:
    1 EA/year</t>
      </text>
    </comment>
    <comment ref="G21" authorId="0" shapeId="0" xr:uid="{A3013310-F461-464B-BD11-8501FBA8C917}">
      <text>
        <r>
          <rPr>
            <b/>
            <sz val="9"/>
            <color indexed="81"/>
            <rFont val="Tahoma"/>
            <family val="2"/>
          </rPr>
          <t xml:space="preserve">Kannika Jirangsajjawijit:
</t>
        </r>
        <r>
          <rPr>
            <sz val="9"/>
            <color indexed="81"/>
            <rFont val="Tahoma"/>
            <family val="2"/>
          </rPr>
          <t xml:space="preserve">ใส่ราคา 1 EA </t>
        </r>
      </text>
    </comment>
    <comment ref="C22" authorId="4" shapeId="0" xr:uid="{65B9862E-B054-4C72-B775-C569BFDDA84E}">
      <text>
        <t>[Threaded comment]
Your version of Excel allows you to read this threaded comment; however, any edits to it will get removed if the file is opened in a newer version of Excel. Learn more: https://go.microsoft.com/fwlink/?linkid=870924
Comment:
    1EA/year</t>
      </text>
    </comment>
    <comment ref="G22" authorId="0" shapeId="0" xr:uid="{9213E209-8A5D-4084-B08A-27897BB832A7}">
      <text>
        <r>
          <rPr>
            <b/>
            <sz val="9"/>
            <color indexed="81"/>
            <rFont val="Tahoma"/>
            <family val="2"/>
          </rPr>
          <t xml:space="preserve">Kannika Jirangsajjawijit:
</t>
        </r>
        <r>
          <rPr>
            <sz val="9"/>
            <color indexed="81"/>
            <rFont val="Tahoma"/>
            <family val="2"/>
          </rPr>
          <t xml:space="preserve">ใส่ราคา 1 EA </t>
        </r>
      </text>
    </comment>
    <comment ref="C23" authorId="5" shapeId="0" xr:uid="{050F576A-3FA8-473A-874D-250570D0B0C9}">
      <text>
        <t>[Threaded comment]
Your version of Excel allows you to read this threaded comment; however, any edits to it will get removed if the file is opened in a newer version of Excel. Learn more: https://go.microsoft.com/fwlink/?linkid=870924
Comment:
    1 EA/year</t>
      </text>
    </comment>
    <comment ref="G23" authorId="0" shapeId="0" xr:uid="{8CC9EB8F-10E6-4E33-9C19-38197FE67A4B}">
      <text>
        <r>
          <rPr>
            <b/>
            <sz val="9"/>
            <color indexed="81"/>
            <rFont val="Tahoma"/>
            <family val="2"/>
          </rPr>
          <t xml:space="preserve">Kannika Jirangsajjawijit:
</t>
        </r>
        <r>
          <rPr>
            <sz val="9"/>
            <color indexed="81"/>
            <rFont val="Tahoma"/>
            <family val="2"/>
          </rPr>
          <t xml:space="preserve">ใส่ราคา 1 EA </t>
        </r>
      </text>
    </comment>
    <comment ref="C27" authorId="0" shapeId="0" xr:uid="{51F99A5A-CD07-4102-8105-9ABFF322A7B4}">
      <text>
        <r>
          <rPr>
            <b/>
            <sz val="9"/>
            <color indexed="81"/>
            <rFont val="Tahoma"/>
            <family val="2"/>
          </rPr>
          <t>Kannika Jirangsajjawijit:</t>
        </r>
        <r>
          <rPr>
            <sz val="9"/>
            <color indexed="81"/>
            <rFont val="Tahoma"/>
            <family val="2"/>
          </rPr>
          <t xml:space="preserve">
อัตราการใช้ถุงขยะเฉลี่ย 86 kg/month
(1 แพค = 1 kg)</t>
        </r>
      </text>
    </comment>
    <comment ref="G27" authorId="0" shapeId="0" xr:uid="{EF47CBD6-877F-4F54-B950-50D363EAAC12}">
      <text>
        <r>
          <rPr>
            <b/>
            <sz val="9"/>
            <color indexed="81"/>
            <rFont val="Tahoma"/>
            <family val="2"/>
          </rPr>
          <t xml:space="preserve">Kannika Jirangsajjawijit:
</t>
        </r>
        <r>
          <rPr>
            <sz val="9"/>
            <color indexed="81"/>
            <rFont val="Tahoma"/>
            <family val="2"/>
          </rPr>
          <t>ใส่ราคา 1 แพค</t>
        </r>
      </text>
    </comment>
    <comment ref="C28" authorId="0" shapeId="0" xr:uid="{6347ED66-510C-44F1-B270-DA3316D90C5E}">
      <text>
        <r>
          <rPr>
            <b/>
            <sz val="9"/>
            <color indexed="81"/>
            <rFont val="Tahoma"/>
            <family val="2"/>
          </rPr>
          <t>Kannika Jirangsajjawijit:</t>
        </r>
        <r>
          <rPr>
            <sz val="9"/>
            <color indexed="81"/>
            <rFont val="Tahoma"/>
            <family val="2"/>
          </rPr>
          <t xml:space="preserve">
ระยะทาง 20 km/day
เก็บขยะ 5 day/week
อัตราการใช้น้ำมันรถขนขยะ 8 km/L
ดังนั้น 1 เดือนจะใช้น้ำมันประมาณ 275 ลิตร</t>
        </r>
      </text>
    </comment>
    <comment ref="G28" authorId="0" shapeId="0" xr:uid="{4A411020-3EE4-4599-BDF8-C698FB3C15EB}">
      <text>
        <r>
          <rPr>
            <b/>
            <sz val="9"/>
            <color indexed="81"/>
            <rFont val="Tahoma"/>
            <family val="2"/>
          </rPr>
          <t>Kannika Jirangsajjawijit:</t>
        </r>
        <r>
          <rPr>
            <sz val="9"/>
            <color indexed="81"/>
            <rFont val="Tahoma"/>
            <family val="2"/>
          </rPr>
          <t xml:space="preserve">
ใส่ราคาค่าน้ำมันเหมา ต่อ 1 เดือน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Kannika Jirangsajjawijit</author>
  </authors>
  <commentList>
    <comment ref="C13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Kannika Jirangsajjawijit:</t>
        </r>
        <r>
          <rPr>
            <sz val="9"/>
            <color indexed="81"/>
            <rFont val="Tahoma"/>
            <family val="2"/>
          </rPr>
          <t xml:space="preserve">
ขน 4 day/week</t>
        </r>
      </text>
    </comment>
    <comment ref="D13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Kannika Jirangsajjawijit:</t>
        </r>
        <r>
          <rPr>
            <sz val="9"/>
            <color indexed="81"/>
            <rFont val="Tahoma"/>
            <family val="2"/>
          </rPr>
          <t xml:space="preserve">
ขน 1 day/week</t>
        </r>
      </text>
    </comment>
    <comment ref="E13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Kannika Jirangsajjawijit:</t>
        </r>
        <r>
          <rPr>
            <sz val="9"/>
            <color indexed="81"/>
            <rFont val="Tahoma"/>
            <family val="2"/>
          </rPr>
          <t xml:space="preserve">
ขน 1 day/week</t>
        </r>
      </text>
    </comment>
    <comment ref="F13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Kannika Jirangsajjawijit:</t>
        </r>
        <r>
          <rPr>
            <sz val="9"/>
            <color indexed="81"/>
            <rFont val="Tahoma"/>
            <family val="2"/>
          </rPr>
          <t xml:space="preserve">
ขน 1 day/week</t>
        </r>
      </text>
    </comment>
  </commentList>
</comments>
</file>

<file path=xl/sharedStrings.xml><?xml version="1.0" encoding="utf-8"?>
<sst xmlns="http://schemas.openxmlformats.org/spreadsheetml/2006/main" count="124" uniqueCount="80">
  <si>
    <t>ລໍາດັບ</t>
  </si>
  <si>
    <t>ລາຍການ</t>
  </si>
  <si>
    <t>ຈໍານວນ</t>
  </si>
  <si>
    <t>ຫົວຫນ່ວຍ</t>
  </si>
  <si>
    <t>ໄລຍະເວລາ</t>
  </si>
  <si>
    <t>ລາຄາ (LAK) /ຫນ່ວຍ</t>
  </si>
  <si>
    <t>Exclude waste composition per month
(4 months/year)</t>
  </si>
  <si>
    <t>Include waste composition per month
(8 months/year)</t>
  </si>
  <si>
    <t>ລາຄາລວມ/12 ເດືອນ</t>
  </si>
  <si>
    <t>1. ຄ່າຈ້າງແຮງງານ</t>
  </si>
  <si>
    <t>ຜູ້ຄວບຄຸມວຽກງານແລະປະສານງານທີ່ມີຄວາມຊໍານານດ້ານສິ່ງແວດລ້ອມ</t>
  </si>
  <si>
    <t>ຄົນ</t>
  </si>
  <si>
    <t>ເດືອນ</t>
  </si>
  <si>
    <t>ພະນັກງານແຮງງານທີ່ມີຄວາມຊໍານານດ້ານສິ່ງແວດລ້ອມປະຈໍາບໍ່ຂີ້ເຫຍື້</t>
  </si>
  <si>
    <t>ຄ່າຈ້າງພະນັກງານເກັບຂີ້ເຫຍື້ອ</t>
  </si>
  <si>
    <t>ຄ່າຈ້າງພະນັກງານຂັບລົດລົດບັນທຸກ 4 ລໍ້/6 ລໍ້</t>
  </si>
  <si>
    <t>Sub-total 1</t>
  </si>
  <si>
    <t>2. ຄ່າລົດ</t>
  </si>
  <si>
    <t>ລົດບັນທຸກ 4 ລໍ້/6 ລໍ້</t>
  </si>
  <si>
    <t>ຄັນ</t>
  </si>
  <si>
    <t>ຄ່າເຊົ່າລົດ backhoe PC 200/ EC210 ລວມນ້ຳມັນ</t>
  </si>
  <si>
    <t>ຊົ່ວໂມງ</t>
  </si>
  <si>
    <t xml:space="preserve">ຄ່າເຊົ່າລົດ 10 wheel dump truck  ລວມນ້ຳມັນ </t>
  </si>
  <si>
    <t>ຄ່າເຊົ່າລົດ trailer 50 tons ລວມນ້ຳມັນ</t>
  </si>
  <si>
    <t xml:space="preserve">Sub-total 2 </t>
  </si>
  <si>
    <t>3. ອື່ນ ໆ</t>
  </si>
  <si>
    <t>ເກີບນິລະໄພ (ເຊບຕີ້)</t>
  </si>
  <si>
    <t>ຄູ່</t>
  </si>
  <si>
    <t>ໝວກນິລະໄພ (ໝວກເຊບຕີ້)</t>
  </si>
  <si>
    <t>ອັນ</t>
  </si>
  <si>
    <t>ເສື້ອສະທ້ອນແສງ</t>
  </si>
  <si>
    <t>ຖົງມື (ยาง)</t>
  </si>
  <si>
    <t>ແພັກ</t>
  </si>
  <si>
    <t>ເກີບໂບກ</t>
  </si>
  <si>
    <t>ສະຕິກເກີສະທ້ອນແສງ</t>
  </si>
  <si>
    <t>ມ້ວນ</t>
  </si>
  <si>
    <t>ທຸງສະທ້ອນແສງ</t>
  </si>
  <si>
    <t>ບັ້ງດັບເພີງ</t>
  </si>
  <si>
    <t>ຖັງ</t>
  </si>
  <si>
    <t>ໜ້າກາກອະນາໄມ (N95)</t>
  </si>
  <si>
    <t>-</t>
  </si>
  <si>
    <t>Provided by HPC</t>
  </si>
  <si>
    <t>ຖົງມືເຮັດວຽກກັບສານເຄມີ (NBR 92-600)</t>
  </si>
  <si>
    <t>ແວ່ນຕານິລະໄພ</t>
  </si>
  <si>
    <t>ຖົງພາດສະຕິກ ສີໃສ (86kg/month)</t>
  </si>
  <si>
    <t>ແພັກ/month</t>
  </si>
  <si>
    <t>ຄ່ານ້ໍາມັນ</t>
  </si>
  <si>
    <t>km/day</t>
  </si>
  <si>
    <t>Sub-total 3</t>
  </si>
  <si>
    <t>Sub-total 1+2+3</t>
  </si>
  <si>
    <t>Overhead &amp; Profit</t>
  </si>
  <si>
    <t>ວຽກງານ</t>
  </si>
  <si>
    <t>Profit Tax</t>
  </si>
  <si>
    <t>VAT</t>
  </si>
  <si>
    <t>ລາຄາລວມ</t>
  </si>
  <si>
    <r>
      <rPr>
        <b/>
        <sz val="10"/>
        <color rgb="FFFF0000"/>
        <rFont val="Phetsarath OT"/>
      </rPr>
      <t>ລາຄາທີ່ສະເໜີຕ້ອງ ລວມຄ່າພາສີອາກອນຕາມກົດໝາຍຂອງ ສປປ ລາວ ແລະລາຄາທີ່ສະເໜີຕ້ອງເປັນສະກຸນເງິນກີບ</t>
    </r>
    <r>
      <rPr>
        <b/>
        <sz val="10"/>
        <color rgb="FFFF0000"/>
        <rFont val="Calibri"/>
        <family val="2"/>
        <scheme val="minor"/>
      </rPr>
      <t>(LAK)</t>
    </r>
    <r>
      <rPr>
        <b/>
        <sz val="10"/>
        <color rgb="FFFF0000"/>
        <rFont val="Phetsarath OT"/>
      </rPr>
      <t xml:space="preserve"> </t>
    </r>
    <r>
      <rPr>
        <b/>
        <sz val="10"/>
        <color rgb="FFFF0000"/>
        <rFont val="Calibri"/>
        <family val="2"/>
        <scheme val="minor"/>
      </rPr>
      <t xml:space="preserve"> </t>
    </r>
    <r>
      <rPr>
        <b/>
        <sz val="10"/>
        <color rgb="FFFF0000"/>
        <rFont val="Phetsarath OT"/>
      </rPr>
      <t>ເທົ່ານັ້ນ</t>
    </r>
  </si>
  <si>
    <t>ລົງຊື່</t>
  </si>
  <si>
    <t>ວັນທີ</t>
  </si>
  <si>
    <t>ລຳດັບ</t>
  </si>
  <si>
    <t>ບໍລິເວນພື້ນທີ</t>
  </si>
  <si>
    <t>ຈຳນວນຖັງຂີ້ເຫຍື້ອ</t>
  </si>
  <si>
    <t xml:space="preserve">ຖັງສີຂຽວ </t>
  </si>
  <si>
    <t xml:space="preserve">ຖັງສີເຫຼືອງ </t>
  </si>
  <si>
    <t>ຖັງສີເທົາ</t>
  </si>
  <si>
    <t>ถังสีแดง</t>
  </si>
  <si>
    <t>(ຂີ້ເຫຍື້ອທົ່ວໄປ)</t>
  </si>
  <si>
    <t>(ຂີ້ເຫຍື້ອສາມາດນຳກັບມາໃຊ້ໃໝ່)</t>
  </si>
  <si>
    <t>ໂພນຈັນ (ບ້ານພັກ ສໍານັກງານໂຮງອາຫານ ຄີນິກ ເດີນກິລາ)</t>
  </si>
  <si>
    <t xml:space="preserve">ບໍລິເວນ Main Gate ແລະ ຫ້ອງການ ປກສ </t>
  </si>
  <si>
    <t>ພື້ນທີໂຮງໄຟຟ້າ</t>
  </si>
  <si>
    <t>ບ້ານພັກພູໄຟ</t>
  </si>
  <si>
    <t>ທັງໝົດ</t>
  </si>
  <si>
    <t>ปริมาณถุงขยะที่ใช้ (ถุง)</t>
  </si>
  <si>
    <t>ถุงขยะ 1 แพค = 30 ถุง</t>
  </si>
  <si>
    <t>ນາໜອງຄຳ (ບ້ານພັກ ໂຮງອາຫານ ) and SEENEC</t>
  </si>
  <si>
    <t>ພື້ນທີເໝືອງອາຄານ CCC, Mine equipment workshop, ສຳນັກງານພູໄຟ, Geotech Laboratory, Mine Service &amp; Geo drilling shop area</t>
  </si>
  <si>
    <t>ບ້ານພັກພູໄຟ (New accomodation)</t>
  </si>
  <si>
    <t>New Phufai office</t>
  </si>
  <si>
    <t>ລາຄາລວມ/36 ເດືອນ</t>
  </si>
  <si>
    <t>ຄ່າຈ້າງພະນັກງານສໍາລັບຂົນສິ່ງເສດເຫຼືອ ສໍາລັບອົງປະກອບສິ່ງເສດເຫຼືອ (ທຸກ 6 ເດືອນ (ມີນາ, ກັນຍາ))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</si>
</sst>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_(* #,##0.000_);_(* \(#,##0.000\);_(* &quot;-&quot;??_);_(@_)"/>
    <numFmt numFmtId="167" formatCode="_(* #,##0.0000_);_(* \(#,##0.00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Phetsarath OT"/>
    </font>
    <font>
      <sz val="10"/>
      <color theme="1"/>
      <name val="Phetsarath OT"/>
    </font>
    <font>
      <b/>
      <sz val="10"/>
      <color rgb="FFFF0000"/>
      <name val="Phetsarath OT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0"/>
      <color rgb="FFFF0000"/>
      <name val="Symbol"/>
      <family val="1"/>
      <charset val="2"/>
    </font>
    <font>
      <b/>
      <sz val="10"/>
      <color rgb="FFFF0000"/>
      <name val="Calibri"/>
      <family val="2"/>
      <scheme val="minor"/>
    </font>
    <font>
      <sz val="10"/>
      <color rgb="FFFF0000"/>
      <name val="Symbol"/>
      <family val="1"/>
      <charset val="2"/>
    </font>
    <font>
      <sz val="9"/>
      <color rgb="FFFFFFFF"/>
      <name val="Phetsarath OT"/>
    </font>
    <font>
      <sz val="9"/>
      <color rgb="FF0000FF"/>
      <name val="Phetsarath OT"/>
    </font>
    <font>
      <b/>
      <sz val="9"/>
      <color rgb="FF0000FF"/>
      <name val="Phetsarath OT"/>
    </font>
    <font>
      <u val="double"/>
      <sz val="11"/>
      <color theme="1"/>
      <name val="Calibri"/>
      <family val="2"/>
      <scheme val="minor"/>
    </font>
    <font>
      <sz val="12"/>
      <color theme="1"/>
      <name val="Phetsarath OT"/>
    </font>
    <font>
      <b/>
      <sz val="10"/>
      <color theme="0"/>
      <name val="Phetsarath OT"/>
    </font>
    <font>
      <b/>
      <sz val="9"/>
      <color theme="0"/>
      <name val="Phetsarath OT"/>
    </font>
    <font>
      <sz val="10"/>
      <color rgb="FFFF0000"/>
      <name val="Phetsarath OT"/>
    </font>
    <font>
      <sz val="10"/>
      <color rgb="FF00B050"/>
      <name val="Phetsarath OT"/>
    </font>
    <font>
      <sz val="10"/>
      <name val="Phetsarath OT"/>
    </font>
  </fonts>
  <fills count="10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3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97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165" fontId="3" fillId="0" borderId="0" xfId="1" applyNumberFormat="1" applyFont="1" applyAlignment="1">
      <alignment horizontal="center"/>
    </xf>
    <xf numFmtId="164" fontId="3" fillId="0" borderId="0" xfId="1" applyFont="1"/>
    <xf numFmtId="0" fontId="9" fillId="0" borderId="0" xfId="0" applyFont="1" applyAlignment="1">
      <alignment horizontal="center" vertical="center"/>
    </xf>
    <xf numFmtId="0" fontId="10" fillId="5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0" fontId="11" fillId="6" borderId="1" xfId="0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vertical="center" wrapText="1"/>
    </xf>
    <xf numFmtId="0" fontId="12" fillId="6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3" fontId="13" fillId="0" borderId="1" xfId="0" applyNumberFormat="1" applyFont="1" applyBorder="1" applyAlignment="1">
      <alignment horizontal="center" vertical="center"/>
    </xf>
    <xf numFmtId="3" fontId="13" fillId="7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64" fontId="3" fillId="0" borderId="9" xfId="1" applyFont="1" applyBorder="1"/>
    <xf numFmtId="165" fontId="14" fillId="0" borderId="0" xfId="1" applyNumberFormat="1" applyFont="1" applyAlignment="1">
      <alignment horizontal="right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left"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left" vertical="center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 wrapText="1"/>
    </xf>
    <xf numFmtId="0" fontId="3" fillId="3" borderId="5" xfId="0" applyFont="1" applyFill="1" applyBorder="1" applyAlignment="1">
      <alignment horizontal="left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164" fontId="3" fillId="3" borderId="1" xfId="1" applyFont="1" applyFill="1" applyBorder="1" applyAlignment="1">
      <alignment vertical="center" wrapText="1"/>
    </xf>
    <xf numFmtId="164" fontId="3" fillId="3" borderId="1" xfId="1" applyFont="1" applyFill="1" applyBorder="1" applyAlignment="1">
      <alignment horizontal="center" vertical="center"/>
    </xf>
    <xf numFmtId="164" fontId="3" fillId="3" borderId="1" xfId="1" applyFont="1" applyFill="1" applyBorder="1" applyAlignment="1">
      <alignment vertical="center"/>
    </xf>
    <xf numFmtId="0" fontId="3" fillId="4" borderId="7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left" vertical="center"/>
    </xf>
    <xf numFmtId="0" fontId="2" fillId="3" borderId="0" xfId="0" applyFont="1" applyFill="1" applyAlignment="1">
      <alignment horizontal="right" vertical="center"/>
    </xf>
    <xf numFmtId="0" fontId="2" fillId="4" borderId="0" xfId="0" applyFont="1" applyFill="1" applyAlignment="1">
      <alignment horizontal="left" vertical="center"/>
    </xf>
    <xf numFmtId="0" fontId="2" fillId="4" borderId="1" xfId="0" applyFont="1" applyFill="1" applyBorder="1" applyAlignment="1">
      <alignment horizontal="left" vertical="center"/>
    </xf>
    <xf numFmtId="0" fontId="3" fillId="0" borderId="0" xfId="0" applyFont="1" applyAlignment="1">
      <alignment vertical="center"/>
    </xf>
    <xf numFmtId="165" fontId="2" fillId="0" borderId="1" xfId="1" applyNumberFormat="1" applyFont="1" applyBorder="1" applyAlignment="1">
      <alignment horizontal="left" vertical="center"/>
    </xf>
    <xf numFmtId="43" fontId="0" fillId="0" borderId="0" xfId="0" applyNumberFormat="1"/>
    <xf numFmtId="164" fontId="3" fillId="3" borderId="1" xfId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5" fillId="8" borderId="1" xfId="0" applyFont="1" applyFill="1" applyBorder="1" applyAlignment="1">
      <alignment horizontal="center" vertical="center" wrapText="1"/>
    </xf>
    <xf numFmtId="165" fontId="15" fillId="8" borderId="1" xfId="1" applyNumberFormat="1" applyFont="1" applyFill="1" applyBorder="1" applyAlignment="1">
      <alignment horizontal="center" vertical="center" wrapText="1"/>
    </xf>
    <xf numFmtId="164" fontId="15" fillId="8" borderId="1" xfId="1" applyFont="1" applyFill="1" applyBorder="1" applyAlignment="1">
      <alignment horizontal="center" vertical="center" wrapText="1"/>
    </xf>
    <xf numFmtId="164" fontId="0" fillId="0" borderId="0" xfId="0" applyNumberFormat="1"/>
    <xf numFmtId="164" fontId="2" fillId="7" borderId="1" xfId="1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left" vertical="center" wrapText="1"/>
    </xf>
    <xf numFmtId="165" fontId="3" fillId="9" borderId="0" xfId="1" applyNumberFormat="1" applyFont="1" applyFill="1" applyBorder="1" applyAlignment="1">
      <alignment wrapText="1"/>
    </xf>
    <xf numFmtId="164" fontId="3" fillId="9" borderId="0" xfId="1" applyFont="1" applyFill="1" applyBorder="1" applyAlignment="1">
      <alignment wrapText="1"/>
    </xf>
    <xf numFmtId="164" fontId="3" fillId="9" borderId="6" xfId="1" applyFont="1" applyFill="1" applyBorder="1" applyAlignment="1">
      <alignment wrapText="1"/>
    </xf>
    <xf numFmtId="0" fontId="3" fillId="0" borderId="1" xfId="0" applyFont="1" applyBorder="1"/>
    <xf numFmtId="9" fontId="3" fillId="0" borderId="1" xfId="0" applyNumberFormat="1" applyFont="1" applyBorder="1" applyAlignment="1">
      <alignment vertical="center"/>
    </xf>
    <xf numFmtId="9" fontId="3" fillId="7" borderId="3" xfId="0" applyNumberFormat="1" applyFont="1" applyFill="1" applyBorder="1" applyAlignment="1">
      <alignment horizontal="center" vertical="center"/>
    </xf>
    <xf numFmtId="165" fontId="16" fillId="8" borderId="1" xfId="1" applyNumberFormat="1" applyFont="1" applyFill="1" applyBorder="1" applyAlignment="1">
      <alignment horizontal="center" vertical="center" wrapText="1"/>
    </xf>
    <xf numFmtId="164" fontId="16" fillId="8" borderId="1" xfId="1" applyFont="1" applyFill="1" applyBorder="1" applyAlignment="1">
      <alignment horizontal="center" vertical="center" wrapText="1"/>
    </xf>
    <xf numFmtId="166" fontId="0" fillId="0" borderId="0" xfId="0" applyNumberFormat="1"/>
    <xf numFmtId="167" fontId="0" fillId="0" borderId="0" xfId="0" applyNumberFormat="1"/>
    <xf numFmtId="164" fontId="17" fillId="7" borderId="1" xfId="1" applyFont="1" applyFill="1" applyBorder="1" applyAlignment="1">
      <alignment vertical="center" wrapText="1"/>
    </xf>
    <xf numFmtId="164" fontId="4" fillId="2" borderId="1" xfId="1" applyFont="1" applyFill="1" applyBorder="1" applyAlignment="1">
      <alignment vertical="center"/>
    </xf>
    <xf numFmtId="164" fontId="4" fillId="9" borderId="1" xfId="1" applyFont="1" applyFill="1" applyBorder="1" applyAlignment="1">
      <alignment vertical="center"/>
    </xf>
    <xf numFmtId="164" fontId="17" fillId="9" borderId="0" xfId="1" applyFont="1" applyFill="1" applyBorder="1" applyAlignment="1">
      <alignment vertical="center"/>
    </xf>
    <xf numFmtId="0" fontId="18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0" fontId="19" fillId="0" borderId="1" xfId="0" applyFont="1" applyBorder="1" applyAlignment="1">
      <alignment horizontal="left" vertical="center"/>
    </xf>
    <xf numFmtId="165" fontId="3" fillId="0" borderId="1" xfId="1" applyNumberFormat="1" applyFont="1" applyBorder="1" applyAlignment="1">
      <alignment horizontal="center" vertical="center"/>
    </xf>
    <xf numFmtId="165" fontId="3" fillId="0" borderId="1" xfId="1" applyNumberFormat="1" applyFont="1" applyBorder="1" applyAlignment="1">
      <alignment vertical="center"/>
    </xf>
    <xf numFmtId="165" fontId="2" fillId="2" borderId="1" xfId="1" applyNumberFormat="1" applyFont="1" applyFill="1" applyBorder="1" applyAlignment="1">
      <alignment horizontal="center" vertical="center"/>
    </xf>
    <xf numFmtId="165" fontId="2" fillId="9" borderId="1" xfId="1" applyNumberFormat="1" applyFont="1" applyFill="1" applyBorder="1" applyAlignment="1">
      <alignment vertical="center"/>
    </xf>
    <xf numFmtId="165" fontId="2" fillId="9" borderId="1" xfId="1" applyNumberFormat="1" applyFont="1" applyFill="1" applyBorder="1" applyAlignment="1">
      <alignment horizontal="center" vertical="center"/>
    </xf>
    <xf numFmtId="165" fontId="3" fillId="4" borderId="1" xfId="1" applyNumberFormat="1" applyFont="1" applyFill="1" applyBorder="1" applyAlignment="1">
      <alignment vertical="center" wrapText="1"/>
    </xf>
    <xf numFmtId="165" fontId="3" fillId="9" borderId="0" xfId="1" applyNumberFormat="1" applyFont="1" applyFill="1" applyBorder="1" applyAlignment="1">
      <alignment vertical="center"/>
    </xf>
    <xf numFmtId="165" fontId="3" fillId="9" borderId="6" xfId="1" applyNumberFormat="1" applyFont="1" applyFill="1" applyBorder="1" applyAlignment="1">
      <alignment vertical="center"/>
    </xf>
    <xf numFmtId="165" fontId="2" fillId="3" borderId="5" xfId="1" applyNumberFormat="1" applyFont="1" applyFill="1" applyBorder="1" applyAlignment="1">
      <alignment vertical="center"/>
    </xf>
    <xf numFmtId="165" fontId="2" fillId="4" borderId="1" xfId="1" applyNumberFormat="1" applyFont="1" applyFill="1" applyBorder="1" applyAlignment="1">
      <alignment vertical="center"/>
    </xf>
    <xf numFmtId="165" fontId="2" fillId="0" borderId="1" xfId="1" applyNumberFormat="1" applyFont="1" applyBorder="1" applyAlignment="1">
      <alignment vertical="center"/>
    </xf>
    <xf numFmtId="0" fontId="2" fillId="9" borderId="3" xfId="0" applyFont="1" applyFill="1" applyBorder="1" applyAlignment="1">
      <alignment horizontal="left" wrapText="1"/>
    </xf>
    <xf numFmtId="0" fontId="2" fillId="9" borderId="4" xfId="0" applyFont="1" applyFill="1" applyBorder="1" applyAlignment="1">
      <alignment horizontal="left" wrapText="1"/>
    </xf>
    <xf numFmtId="0" fontId="2" fillId="2" borderId="3" xfId="0" applyFont="1" applyFill="1" applyBorder="1" applyAlignment="1">
      <alignment horizontal="right" vertical="center"/>
    </xf>
    <xf numFmtId="0" fontId="2" fillId="2" borderId="4" xfId="0" applyFont="1" applyFill="1" applyBorder="1" applyAlignment="1">
      <alignment horizontal="right" vertical="center"/>
    </xf>
    <xf numFmtId="9" fontId="3" fillId="0" borderId="3" xfId="0" applyNumberFormat="1" applyFont="1" applyBorder="1" applyAlignment="1">
      <alignment horizontal="center" vertical="center"/>
    </xf>
    <xf numFmtId="9" fontId="3" fillId="0" borderId="8" xfId="0" applyNumberFormat="1" applyFont="1" applyBorder="1" applyAlignment="1">
      <alignment horizontal="center" vertical="center"/>
    </xf>
    <xf numFmtId="0" fontId="2" fillId="9" borderId="3" xfId="0" applyFont="1" applyFill="1" applyBorder="1" applyAlignment="1">
      <alignment horizontal="left" vertical="center"/>
    </xf>
    <xf numFmtId="0" fontId="2" fillId="9" borderId="4" xfId="0" applyFont="1" applyFill="1" applyBorder="1" applyAlignment="1">
      <alignment horizontal="left" vertical="center"/>
    </xf>
    <xf numFmtId="0" fontId="2" fillId="9" borderId="8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right" vertical="center"/>
    </xf>
    <xf numFmtId="0" fontId="2" fillId="3" borderId="8" xfId="0" applyFont="1" applyFill="1" applyBorder="1" applyAlignment="1">
      <alignment horizontal="right" vertical="center"/>
    </xf>
    <xf numFmtId="0" fontId="2" fillId="3" borderId="3" xfId="0" applyFont="1" applyFill="1" applyBorder="1" applyAlignment="1">
      <alignment horizontal="right" vertical="center"/>
    </xf>
    <xf numFmtId="0" fontId="2" fillId="3" borderId="2" xfId="0" applyFont="1" applyFill="1" applyBorder="1" applyAlignment="1">
      <alignment horizontal="right" vertical="center"/>
    </xf>
    <xf numFmtId="0" fontId="10" fillId="5" borderId="1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Teerawach Phetcharaburanin" id="{6CF3274B-B464-4808-AA71-749CFC6DDF76}" userId="S::Teerawach_P@HongsaPower.com::f1226e97-6b8f-4f4f-9667-9b110c5c5d94" providerId="AD"/>
</personList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C21" dT="2023-11-07T09:52:36.97" personId="{6CF3274B-B464-4808-AA71-749CFC6DDF76}" id="{34718D8C-7B70-43A5-8FC7-E0CBC450345D}">
    <text>1 EA/year</text>
  </threadedComment>
  <threadedComment ref="C22" dT="2023-11-07T09:52:54.72" personId="{6CF3274B-B464-4808-AA71-749CFC6DDF76}" id="{65B9862E-B054-4C72-B775-C569BFDDA84E}">
    <text>1EA/year</text>
  </threadedComment>
  <threadedComment ref="C23" dT="2023-11-07T09:53:02.63" personId="{6CF3274B-B464-4808-AA71-749CFC6DDF76}" id="{050F576A-3FA8-473A-874D-250570D0B0C9}">
    <text>1 EA/year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8"/>
  <sheetViews>
    <sheetView tabSelected="1" zoomScaleNormal="100" workbookViewId="0">
      <pane ySplit="1" topLeftCell="A2" activePane="bottomLeft" state="frozen"/>
      <selection pane="bottomLeft" activeCell="D11" sqref="D11"/>
    </sheetView>
  </sheetViews>
  <sheetFormatPr defaultRowHeight="17" x14ac:dyDescent="0.6"/>
  <cols>
    <col min="1" max="1" width="8.54296875" style="1" customWidth="1"/>
    <col min="2" max="2" width="31.81640625" style="1" customWidth="1"/>
    <col min="3" max="3" width="9.1796875" style="2" customWidth="1"/>
    <col min="4" max="4" width="10.26953125" style="2" customWidth="1"/>
    <col min="5" max="5" width="9.81640625" style="1" bestFit="1" customWidth="1"/>
    <col min="6" max="6" width="9" style="1" bestFit="1" customWidth="1"/>
    <col min="7" max="7" width="21" style="5" customWidth="1"/>
    <col min="8" max="8" width="23.54296875" style="5" customWidth="1"/>
    <col min="9" max="9" width="23.54296875" style="6" customWidth="1"/>
    <col min="10" max="10" width="21.7265625" style="6" customWidth="1"/>
    <col min="11" max="11" width="22.26953125" style="6" customWidth="1"/>
    <col min="12" max="12" width="14.26953125" customWidth="1"/>
    <col min="13" max="13" width="13.453125" customWidth="1"/>
  </cols>
  <sheetData>
    <row r="1" spans="1:13" s="47" customFormat="1" ht="45.75" customHeight="1" x14ac:dyDescent="0.35">
      <c r="A1" s="48" t="s">
        <v>0</v>
      </c>
      <c r="B1" s="48" t="s">
        <v>1</v>
      </c>
      <c r="C1" s="48" t="s">
        <v>2</v>
      </c>
      <c r="D1" s="48" t="s">
        <v>3</v>
      </c>
      <c r="E1" s="48" t="s">
        <v>4</v>
      </c>
      <c r="F1" s="48" t="s">
        <v>3</v>
      </c>
      <c r="G1" s="49" t="s">
        <v>5</v>
      </c>
      <c r="H1" s="60" t="s">
        <v>6</v>
      </c>
      <c r="I1" s="61" t="s">
        <v>7</v>
      </c>
      <c r="J1" s="50" t="s">
        <v>8</v>
      </c>
      <c r="K1" s="50" t="s">
        <v>78</v>
      </c>
    </row>
    <row r="2" spans="1:13" x14ac:dyDescent="0.6">
      <c r="A2" s="83" t="s">
        <v>9</v>
      </c>
      <c r="B2" s="84"/>
      <c r="C2" s="84"/>
      <c r="D2" s="84"/>
      <c r="E2" s="84"/>
      <c r="F2" s="84"/>
      <c r="G2" s="54"/>
      <c r="H2" s="54"/>
      <c r="I2" s="55"/>
      <c r="J2" s="55"/>
      <c r="K2" s="56"/>
    </row>
    <row r="3" spans="1:13" ht="33" x14ac:dyDescent="0.35">
      <c r="A3" s="19">
        <v>1.1000000000000001</v>
      </c>
      <c r="B3" s="23" t="s">
        <v>10</v>
      </c>
      <c r="C3" s="19">
        <v>1</v>
      </c>
      <c r="D3" s="19" t="s">
        <v>11</v>
      </c>
      <c r="E3" s="68">
        <v>36</v>
      </c>
      <c r="F3" s="20" t="s">
        <v>12</v>
      </c>
      <c r="G3" s="64"/>
      <c r="H3" s="72">
        <f>G3*C3</f>
        <v>0</v>
      </c>
      <c r="I3" s="72">
        <f>G3*C3</f>
        <v>0</v>
      </c>
      <c r="J3" s="72">
        <f>(H3*8)+(I3*4)</f>
        <v>0</v>
      </c>
      <c r="K3" s="73">
        <f>J3*3</f>
        <v>0</v>
      </c>
      <c r="L3" s="51"/>
    </row>
    <row r="4" spans="1:13" ht="33" x14ac:dyDescent="0.35">
      <c r="A4" s="19">
        <v>1.2</v>
      </c>
      <c r="B4" s="23" t="s">
        <v>13</v>
      </c>
      <c r="C4" s="19">
        <v>1</v>
      </c>
      <c r="D4" s="19" t="s">
        <v>11</v>
      </c>
      <c r="E4" s="68">
        <v>36</v>
      </c>
      <c r="F4" s="20" t="s">
        <v>12</v>
      </c>
      <c r="G4" s="64"/>
      <c r="H4" s="72">
        <f t="shared" ref="H4:H5" si="0">G4*C4</f>
        <v>0</v>
      </c>
      <c r="I4" s="72">
        <f t="shared" ref="I4:I6" si="1">G4*C4</f>
        <v>0</v>
      </c>
      <c r="J4" s="72">
        <f t="shared" ref="J4:J6" si="2">(H4*8)+(I4*4)</f>
        <v>0</v>
      </c>
      <c r="K4" s="73">
        <f t="shared" ref="K4:K6" si="3">J4*3</f>
        <v>0</v>
      </c>
    </row>
    <row r="5" spans="1:13" ht="16.5" x14ac:dyDescent="0.35">
      <c r="A5" s="19">
        <v>1.3</v>
      </c>
      <c r="B5" s="23" t="s">
        <v>14</v>
      </c>
      <c r="C5" s="19">
        <v>2</v>
      </c>
      <c r="D5" s="19" t="s">
        <v>11</v>
      </c>
      <c r="E5" s="68">
        <v>36</v>
      </c>
      <c r="F5" s="20" t="s">
        <v>12</v>
      </c>
      <c r="G5" s="64"/>
      <c r="H5" s="72">
        <f t="shared" si="0"/>
        <v>0</v>
      </c>
      <c r="I5" s="72">
        <f t="shared" si="1"/>
        <v>0</v>
      </c>
      <c r="J5" s="72">
        <f t="shared" si="2"/>
        <v>0</v>
      </c>
      <c r="K5" s="73">
        <f t="shared" si="3"/>
        <v>0</v>
      </c>
    </row>
    <row r="6" spans="1:13" ht="21" customHeight="1" x14ac:dyDescent="0.35">
      <c r="A6" s="19">
        <v>1.4</v>
      </c>
      <c r="B6" s="23" t="s">
        <v>15</v>
      </c>
      <c r="C6" s="19">
        <v>1</v>
      </c>
      <c r="D6" s="19" t="s">
        <v>11</v>
      </c>
      <c r="E6" s="68">
        <v>36</v>
      </c>
      <c r="F6" s="20" t="s">
        <v>12</v>
      </c>
      <c r="G6" s="64"/>
      <c r="H6" s="72">
        <f>G6*C6</f>
        <v>0</v>
      </c>
      <c r="I6" s="72">
        <f t="shared" si="1"/>
        <v>0</v>
      </c>
      <c r="J6" s="72">
        <f t="shared" si="2"/>
        <v>0</v>
      </c>
      <c r="K6" s="73">
        <f t="shared" si="3"/>
        <v>0</v>
      </c>
    </row>
    <row r="7" spans="1:13" ht="49.5" x14ac:dyDescent="0.35">
      <c r="A7" s="19">
        <v>1.5</v>
      </c>
      <c r="B7" s="23" t="s">
        <v>79</v>
      </c>
      <c r="C7" s="19">
        <v>3</v>
      </c>
      <c r="D7" s="19" t="s">
        <v>11</v>
      </c>
      <c r="E7" s="69">
        <v>6</v>
      </c>
      <c r="F7" s="20" t="s">
        <v>12</v>
      </c>
      <c r="G7" s="64"/>
      <c r="H7" s="72">
        <f>G7*C7</f>
        <v>0</v>
      </c>
      <c r="I7" s="72">
        <f>G7*C7</f>
        <v>0</v>
      </c>
      <c r="J7" s="72">
        <f>(H7*8)+(I7*4)</f>
        <v>0</v>
      </c>
      <c r="K7" s="73">
        <f>J7*3</f>
        <v>0</v>
      </c>
    </row>
    <row r="8" spans="1:13" ht="16.5" x14ac:dyDescent="0.35">
      <c r="A8" s="85" t="s">
        <v>16</v>
      </c>
      <c r="B8" s="86"/>
      <c r="C8" s="86"/>
      <c r="D8" s="86"/>
      <c r="E8" s="86"/>
      <c r="F8" s="86"/>
      <c r="G8" s="65"/>
      <c r="H8" s="74">
        <f>SUM(H3:H7)</f>
        <v>0</v>
      </c>
      <c r="I8" s="74">
        <f>SUM(I3:I6)</f>
        <v>0</v>
      </c>
      <c r="J8" s="74">
        <f>SUM(J3:J7)</f>
        <v>0</v>
      </c>
      <c r="K8" s="74">
        <f>SUM(K3:K7)</f>
        <v>0</v>
      </c>
      <c r="M8" s="62"/>
    </row>
    <row r="9" spans="1:13" ht="15.75" customHeight="1" x14ac:dyDescent="0.35">
      <c r="A9" s="89" t="s">
        <v>17</v>
      </c>
      <c r="B9" s="90"/>
      <c r="C9" s="90"/>
      <c r="D9" s="90"/>
      <c r="E9" s="90"/>
      <c r="F9" s="91"/>
      <c r="G9" s="66"/>
      <c r="H9" s="75"/>
      <c r="I9" s="76"/>
      <c r="J9" s="76"/>
      <c r="K9" s="76"/>
    </row>
    <row r="10" spans="1:13" ht="16.5" x14ac:dyDescent="0.35">
      <c r="A10" s="19">
        <v>2.1</v>
      </c>
      <c r="B10" s="23" t="s">
        <v>18</v>
      </c>
      <c r="C10" s="19">
        <v>1</v>
      </c>
      <c r="D10" s="19" t="s">
        <v>19</v>
      </c>
      <c r="E10" s="68">
        <v>36</v>
      </c>
      <c r="F10" s="20" t="s">
        <v>12</v>
      </c>
      <c r="G10" s="64"/>
      <c r="H10" s="77">
        <f>G10*C10</f>
        <v>0</v>
      </c>
      <c r="I10" s="72">
        <f>G10*C10</f>
        <v>0</v>
      </c>
      <c r="J10" s="72">
        <f t="shared" ref="J10:J12" si="4">(H10*4)+(I10*8)</f>
        <v>0</v>
      </c>
      <c r="K10" s="73">
        <f>J10*3</f>
        <v>0</v>
      </c>
    </row>
    <row r="11" spans="1:13" ht="33" x14ac:dyDescent="0.35">
      <c r="A11" s="24">
        <v>2.2000000000000002</v>
      </c>
      <c r="B11" s="23" t="s">
        <v>20</v>
      </c>
      <c r="C11" s="19">
        <v>1</v>
      </c>
      <c r="D11" s="19" t="s">
        <v>19</v>
      </c>
      <c r="E11" s="19">
        <v>1</v>
      </c>
      <c r="F11" s="20" t="s">
        <v>21</v>
      </c>
      <c r="G11" s="64"/>
      <c r="H11" s="72">
        <f>G11*8*4</f>
        <v>0</v>
      </c>
      <c r="I11" s="72">
        <f>G11*8*4</f>
        <v>0</v>
      </c>
      <c r="J11" s="72">
        <f t="shared" si="4"/>
        <v>0</v>
      </c>
      <c r="K11" s="73">
        <f t="shared" ref="K11:K12" si="5">J11*3</f>
        <v>0</v>
      </c>
    </row>
    <row r="12" spans="1:13" ht="33" x14ac:dyDescent="0.35">
      <c r="A12" s="24">
        <v>2.2999999999999998</v>
      </c>
      <c r="B12" s="23" t="s">
        <v>22</v>
      </c>
      <c r="C12" s="19">
        <v>1</v>
      </c>
      <c r="D12" s="19" t="s">
        <v>19</v>
      </c>
      <c r="E12" s="19">
        <v>1</v>
      </c>
      <c r="F12" s="20" t="s">
        <v>21</v>
      </c>
      <c r="G12" s="64"/>
      <c r="H12" s="72">
        <f>G12*6*4</f>
        <v>0</v>
      </c>
      <c r="I12" s="72">
        <f>G12*6*4</f>
        <v>0</v>
      </c>
      <c r="J12" s="72">
        <f t="shared" si="4"/>
        <v>0</v>
      </c>
      <c r="K12" s="73">
        <f t="shared" si="5"/>
        <v>0</v>
      </c>
    </row>
    <row r="13" spans="1:13" ht="16.5" x14ac:dyDescent="0.35">
      <c r="A13" s="24">
        <v>2.4</v>
      </c>
      <c r="B13" s="23" t="s">
        <v>23</v>
      </c>
      <c r="C13" s="19">
        <v>1</v>
      </c>
      <c r="D13" s="19" t="s">
        <v>19</v>
      </c>
      <c r="E13" s="19">
        <v>1</v>
      </c>
      <c r="F13" s="20" t="s">
        <v>21</v>
      </c>
      <c r="G13" s="64"/>
      <c r="H13" s="72">
        <f>G13*2*4</f>
        <v>0</v>
      </c>
      <c r="I13" s="72">
        <f>G13*2*4</f>
        <v>0</v>
      </c>
      <c r="J13" s="72">
        <f>(H13*4)+(I13*8)</f>
        <v>0</v>
      </c>
      <c r="K13" s="73">
        <f>J13*3</f>
        <v>0</v>
      </c>
    </row>
    <row r="14" spans="1:13" ht="16.5" x14ac:dyDescent="0.35">
      <c r="A14" s="85" t="s">
        <v>24</v>
      </c>
      <c r="B14" s="86"/>
      <c r="C14" s="86"/>
      <c r="D14" s="86"/>
      <c r="E14" s="86"/>
      <c r="F14" s="86"/>
      <c r="G14" s="65"/>
      <c r="H14" s="74">
        <f>SUM(H10:H13)</f>
        <v>0</v>
      </c>
      <c r="I14" s="74">
        <f>SUM(I10:I13)</f>
        <v>0</v>
      </c>
      <c r="J14" s="74">
        <f>SUM(J10:J13)</f>
        <v>0</v>
      </c>
      <c r="K14" s="74">
        <f>SUM(K10:K13)</f>
        <v>0</v>
      </c>
      <c r="M14" s="51"/>
    </row>
    <row r="15" spans="1:13" ht="16.5" x14ac:dyDescent="0.35">
      <c r="A15" s="89" t="s">
        <v>25</v>
      </c>
      <c r="B15" s="90"/>
      <c r="C15" s="90"/>
      <c r="D15" s="90"/>
      <c r="E15" s="90"/>
      <c r="F15" s="91"/>
      <c r="G15" s="67"/>
      <c r="H15" s="78"/>
      <c r="I15" s="78"/>
      <c r="J15" s="78"/>
      <c r="K15" s="79"/>
    </row>
    <row r="16" spans="1:13" ht="16.5" x14ac:dyDescent="0.35">
      <c r="A16" s="25">
        <v>2.1</v>
      </c>
      <c r="B16" s="26" t="s">
        <v>26</v>
      </c>
      <c r="C16" s="25">
        <v>24</v>
      </c>
      <c r="D16" s="25" t="s">
        <v>27</v>
      </c>
      <c r="E16" s="68">
        <v>36</v>
      </c>
      <c r="F16" s="20" t="s">
        <v>12</v>
      </c>
      <c r="G16" s="64"/>
      <c r="H16" s="77"/>
      <c r="I16" s="72"/>
      <c r="J16" s="73">
        <f>G16*8</f>
        <v>0</v>
      </c>
      <c r="K16" s="73">
        <f>J16*3</f>
        <v>0</v>
      </c>
    </row>
    <row r="17" spans="1:13" ht="16.5" x14ac:dyDescent="0.35">
      <c r="A17" s="27">
        <v>2.2000000000000002</v>
      </c>
      <c r="B17" s="28" t="s">
        <v>28</v>
      </c>
      <c r="C17" s="27">
        <v>24</v>
      </c>
      <c r="D17" s="27" t="s">
        <v>29</v>
      </c>
      <c r="E17" s="68">
        <v>36</v>
      </c>
      <c r="F17" s="20" t="s">
        <v>12</v>
      </c>
      <c r="G17" s="64"/>
      <c r="H17" s="77"/>
      <c r="I17" s="72"/>
      <c r="J17" s="73">
        <f>G17*8</f>
        <v>0</v>
      </c>
      <c r="K17" s="73">
        <f t="shared" ref="K17:K23" si="6">J17*3</f>
        <v>0</v>
      </c>
    </row>
    <row r="18" spans="1:13" ht="16.5" x14ac:dyDescent="0.35">
      <c r="A18" s="25">
        <v>2.2999999999999998</v>
      </c>
      <c r="B18" s="28" t="s">
        <v>30</v>
      </c>
      <c r="C18" s="27">
        <v>24</v>
      </c>
      <c r="D18" s="27" t="s">
        <v>29</v>
      </c>
      <c r="E18" s="68">
        <v>36</v>
      </c>
      <c r="F18" s="20" t="s">
        <v>12</v>
      </c>
      <c r="G18" s="64"/>
      <c r="H18" s="77"/>
      <c r="I18" s="72"/>
      <c r="J18" s="73">
        <f>G18*8</f>
        <v>0</v>
      </c>
      <c r="K18" s="73">
        <f t="shared" si="6"/>
        <v>0</v>
      </c>
    </row>
    <row r="19" spans="1:13" ht="16.5" x14ac:dyDescent="0.35">
      <c r="A19" s="25">
        <v>2.4</v>
      </c>
      <c r="B19" s="28" t="s">
        <v>31</v>
      </c>
      <c r="C19" s="29">
        <v>18</v>
      </c>
      <c r="D19" s="25" t="s">
        <v>32</v>
      </c>
      <c r="E19" s="68">
        <v>36</v>
      </c>
      <c r="F19" s="20" t="s">
        <v>12</v>
      </c>
      <c r="G19" s="64"/>
      <c r="H19" s="77"/>
      <c r="I19" s="72"/>
      <c r="J19" s="73">
        <f>G19*6</f>
        <v>0</v>
      </c>
      <c r="K19" s="73">
        <f t="shared" si="6"/>
        <v>0</v>
      </c>
    </row>
    <row r="20" spans="1:13" ht="16.5" x14ac:dyDescent="0.35">
      <c r="A20" s="27">
        <v>2.5</v>
      </c>
      <c r="B20" s="53" t="s">
        <v>33</v>
      </c>
      <c r="C20" s="29">
        <v>18</v>
      </c>
      <c r="D20" s="25" t="s">
        <v>27</v>
      </c>
      <c r="E20" s="68">
        <v>36</v>
      </c>
      <c r="F20" s="20" t="s">
        <v>12</v>
      </c>
      <c r="G20" s="64"/>
      <c r="H20" s="77"/>
      <c r="I20" s="72"/>
      <c r="J20" s="73">
        <f>G20*6</f>
        <v>0</v>
      </c>
      <c r="K20" s="73">
        <f t="shared" si="6"/>
        <v>0</v>
      </c>
    </row>
    <row r="21" spans="1:13" ht="16.5" x14ac:dyDescent="0.35">
      <c r="A21" s="25">
        <v>2.6</v>
      </c>
      <c r="B21" s="30" t="s">
        <v>34</v>
      </c>
      <c r="C21" s="29">
        <v>3</v>
      </c>
      <c r="D21" s="27" t="s">
        <v>35</v>
      </c>
      <c r="E21" s="68">
        <v>36</v>
      </c>
      <c r="F21" s="20" t="s">
        <v>12</v>
      </c>
      <c r="G21" s="64"/>
      <c r="H21" s="77"/>
      <c r="I21" s="72"/>
      <c r="J21" s="73">
        <f>G21*1</f>
        <v>0</v>
      </c>
      <c r="K21" s="73">
        <f t="shared" si="6"/>
        <v>0</v>
      </c>
    </row>
    <row r="22" spans="1:13" ht="16.5" x14ac:dyDescent="0.35">
      <c r="A22" s="25">
        <v>2.7</v>
      </c>
      <c r="B22" s="30" t="s">
        <v>36</v>
      </c>
      <c r="C22" s="29">
        <v>3</v>
      </c>
      <c r="D22" s="27" t="s">
        <v>29</v>
      </c>
      <c r="E22" s="68">
        <v>36</v>
      </c>
      <c r="F22" s="20" t="s">
        <v>12</v>
      </c>
      <c r="G22" s="64"/>
      <c r="H22" s="77"/>
      <c r="I22" s="72"/>
      <c r="J22" s="73">
        <f>G22*1</f>
        <v>0</v>
      </c>
      <c r="K22" s="73">
        <f t="shared" si="6"/>
        <v>0</v>
      </c>
    </row>
    <row r="23" spans="1:13" ht="16.5" x14ac:dyDescent="0.35">
      <c r="A23" s="27">
        <v>2.8</v>
      </c>
      <c r="B23" s="30" t="s">
        <v>37</v>
      </c>
      <c r="C23" s="29">
        <v>3</v>
      </c>
      <c r="D23" s="27" t="s">
        <v>38</v>
      </c>
      <c r="E23" s="68">
        <v>36</v>
      </c>
      <c r="F23" s="20" t="s">
        <v>12</v>
      </c>
      <c r="G23" s="64"/>
      <c r="H23" s="77"/>
      <c r="I23" s="72"/>
      <c r="J23" s="73">
        <f>G23*1</f>
        <v>0</v>
      </c>
      <c r="K23" s="73">
        <f t="shared" si="6"/>
        <v>0</v>
      </c>
    </row>
    <row r="24" spans="1:13" ht="16.5" x14ac:dyDescent="0.35">
      <c r="A24" s="27"/>
      <c r="B24" s="31" t="s">
        <v>39</v>
      </c>
      <c r="C24" s="32" t="s">
        <v>40</v>
      </c>
      <c r="D24" s="33" t="s">
        <v>40</v>
      </c>
      <c r="E24" s="33" t="s">
        <v>40</v>
      </c>
      <c r="F24" s="34" t="s">
        <v>40</v>
      </c>
      <c r="G24" s="46" t="s">
        <v>41</v>
      </c>
      <c r="H24" s="35"/>
      <c r="I24" s="36"/>
      <c r="J24" s="36"/>
      <c r="K24" s="37"/>
    </row>
    <row r="25" spans="1:13" ht="16.5" x14ac:dyDescent="0.35">
      <c r="A25" s="27"/>
      <c r="B25" s="31" t="s">
        <v>42</v>
      </c>
      <c r="C25" s="32" t="s">
        <v>40</v>
      </c>
      <c r="D25" s="33" t="s">
        <v>40</v>
      </c>
      <c r="E25" s="33" t="s">
        <v>40</v>
      </c>
      <c r="F25" s="32" t="s">
        <v>40</v>
      </c>
      <c r="G25" s="46" t="s">
        <v>41</v>
      </c>
      <c r="H25" s="35"/>
      <c r="I25" s="36"/>
      <c r="J25" s="36"/>
      <c r="K25" s="37"/>
    </row>
    <row r="26" spans="1:13" ht="16.5" x14ac:dyDescent="0.35">
      <c r="A26" s="38"/>
      <c r="B26" s="39" t="s">
        <v>43</v>
      </c>
      <c r="C26" s="33" t="s">
        <v>40</v>
      </c>
      <c r="D26" s="32" t="s">
        <v>40</v>
      </c>
      <c r="E26" s="33" t="s">
        <v>40</v>
      </c>
      <c r="F26" s="32" t="s">
        <v>40</v>
      </c>
      <c r="G26" s="46" t="s">
        <v>41</v>
      </c>
      <c r="H26" s="35"/>
      <c r="I26" s="36"/>
      <c r="J26" s="36"/>
      <c r="K26" s="37"/>
    </row>
    <row r="27" spans="1:13" ht="16.5" x14ac:dyDescent="0.35">
      <c r="A27" s="38">
        <v>2.9</v>
      </c>
      <c r="B27" s="71" t="s">
        <v>44</v>
      </c>
      <c r="C27" s="70">
        <f>ประเมินการใช้ถุงขยะต่อเดือน!G14</f>
        <v>123.33333333333333</v>
      </c>
      <c r="D27" s="25" t="s">
        <v>45</v>
      </c>
      <c r="E27" s="68">
        <v>36</v>
      </c>
      <c r="F27" s="20" t="s">
        <v>12</v>
      </c>
      <c r="G27" s="64"/>
      <c r="H27" s="77">
        <f>C27*G27</f>
        <v>0</v>
      </c>
      <c r="I27" s="72">
        <f>C27*G27</f>
        <v>0</v>
      </c>
      <c r="J27" s="72">
        <f>(H27*4)+(I27*8)</f>
        <v>0</v>
      </c>
      <c r="K27" s="73">
        <f>J27*2</f>
        <v>0</v>
      </c>
    </row>
    <row r="28" spans="1:13" ht="16.5" x14ac:dyDescent="0.35">
      <c r="A28" s="38">
        <v>2.1</v>
      </c>
      <c r="B28" s="26" t="s">
        <v>46</v>
      </c>
      <c r="C28" s="19">
        <v>20</v>
      </c>
      <c r="D28" s="19" t="s">
        <v>47</v>
      </c>
      <c r="E28" s="68">
        <v>36</v>
      </c>
      <c r="F28" s="20" t="s">
        <v>12</v>
      </c>
      <c r="G28" s="64"/>
      <c r="H28" s="77">
        <f>G28</f>
        <v>0</v>
      </c>
      <c r="I28" s="72">
        <f>G28</f>
        <v>0</v>
      </c>
      <c r="J28" s="72">
        <f>(H28*4)+(I28*8)</f>
        <v>0</v>
      </c>
      <c r="K28" s="73">
        <f>J28*2</f>
        <v>0</v>
      </c>
    </row>
    <row r="29" spans="1:13" ht="16.5" x14ac:dyDescent="0.35">
      <c r="A29" s="94" t="s">
        <v>48</v>
      </c>
      <c r="B29" s="95"/>
      <c r="C29" s="95"/>
      <c r="D29" s="95"/>
      <c r="E29" s="95"/>
      <c r="F29" s="95"/>
      <c r="G29" s="37"/>
      <c r="H29" s="80">
        <f>SUM(H16:H28)</f>
        <v>0</v>
      </c>
      <c r="I29" s="80">
        <f>SUM(I16:I28)</f>
        <v>0</v>
      </c>
      <c r="J29" s="80">
        <f>SUM(J16:J28)</f>
        <v>0</v>
      </c>
      <c r="K29" s="80">
        <f>SUM(K16:K28)</f>
        <v>0</v>
      </c>
      <c r="M29" s="62"/>
    </row>
    <row r="30" spans="1:13" ht="16.5" x14ac:dyDescent="0.35">
      <c r="A30" s="40"/>
      <c r="B30" s="92" t="s">
        <v>49</v>
      </c>
      <c r="C30" s="92"/>
      <c r="D30" s="92"/>
      <c r="E30" s="92"/>
      <c r="F30" s="93"/>
      <c r="G30" s="37"/>
      <c r="H30" s="80">
        <f>H29+H14+H8</f>
        <v>0</v>
      </c>
      <c r="I30" s="80">
        <f t="shared" ref="I30:K30" si="7">I29+I14+I8</f>
        <v>0</v>
      </c>
      <c r="J30" s="80">
        <f t="shared" si="7"/>
        <v>0</v>
      </c>
      <c r="K30" s="80">
        <f t="shared" si="7"/>
        <v>0</v>
      </c>
    </row>
    <row r="31" spans="1:13" x14ac:dyDescent="0.6">
      <c r="A31" s="41"/>
      <c r="B31" s="42" t="s">
        <v>50</v>
      </c>
      <c r="C31" s="19">
        <v>1</v>
      </c>
      <c r="D31" s="25" t="s">
        <v>51</v>
      </c>
      <c r="E31" s="57"/>
      <c r="F31" s="58"/>
      <c r="G31" s="59">
        <v>0.1</v>
      </c>
      <c r="H31" s="81">
        <f>IFERROR(H30*$G$31,0)</f>
        <v>0</v>
      </c>
      <c r="I31" s="81">
        <f t="shared" ref="I31:J31" si="8">IFERROR(I30*$G$31,0)</f>
        <v>0</v>
      </c>
      <c r="J31" s="81">
        <f t="shared" si="8"/>
        <v>0</v>
      </c>
      <c r="K31" s="81">
        <f>IFERROR(K30*G31,)</f>
        <v>0</v>
      </c>
      <c r="L31" s="45"/>
    </row>
    <row r="32" spans="1:13" x14ac:dyDescent="0.6">
      <c r="A32" s="43"/>
      <c r="B32" s="44" t="s">
        <v>52</v>
      </c>
      <c r="C32" s="19"/>
      <c r="D32" s="19"/>
      <c r="E32" s="57"/>
      <c r="F32" s="58"/>
      <c r="G32" s="59">
        <v>0.2</v>
      </c>
      <c r="H32" s="82">
        <f>IF(H31="","",(H31*$G$32))</f>
        <v>0</v>
      </c>
      <c r="I32" s="82">
        <f t="shared" ref="I32:J32" si="9">IF(I31="","",(I31*$G$32))</f>
        <v>0</v>
      </c>
      <c r="J32" s="82">
        <f t="shared" si="9"/>
        <v>0</v>
      </c>
      <c r="K32" s="82">
        <f>IFERROR(K31*G32,0)</f>
        <v>0</v>
      </c>
    </row>
    <row r="33" spans="1:12" x14ac:dyDescent="0.6">
      <c r="A33" s="43"/>
      <c r="B33" s="44" t="s">
        <v>53</v>
      </c>
      <c r="C33" s="19"/>
      <c r="D33" s="19"/>
      <c r="E33" s="57"/>
      <c r="F33" s="58"/>
      <c r="G33" s="59"/>
      <c r="H33" s="82" t="s">
        <v>40</v>
      </c>
      <c r="I33" s="82" t="s">
        <v>40</v>
      </c>
      <c r="J33" s="82" t="s">
        <v>40</v>
      </c>
      <c r="K33" s="82">
        <f>IFERROR(I33*F33,0)</f>
        <v>0</v>
      </c>
    </row>
    <row r="34" spans="1:12" ht="16.5" x14ac:dyDescent="0.35">
      <c r="A34" s="43"/>
      <c r="B34" s="44" t="s">
        <v>54</v>
      </c>
      <c r="C34" s="19"/>
      <c r="D34" s="19"/>
      <c r="E34" s="87"/>
      <c r="F34" s="88"/>
      <c r="G34" s="52"/>
      <c r="H34" s="82">
        <f>SUM(H30:H33)</f>
        <v>0</v>
      </c>
      <c r="I34" s="82">
        <f>SUM(I30:I33)</f>
        <v>0</v>
      </c>
      <c r="J34" s="82">
        <f>SUM(J30:J33)</f>
        <v>0</v>
      </c>
      <c r="K34" s="82">
        <f>SUM(K30:K33)</f>
        <v>0</v>
      </c>
      <c r="L34" s="45"/>
    </row>
    <row r="35" spans="1:12" ht="20.5" x14ac:dyDescent="0.75">
      <c r="B35" s="3" t="s">
        <v>55</v>
      </c>
      <c r="C35" s="4"/>
      <c r="D35" s="7"/>
      <c r="E35" s="4"/>
      <c r="F35" s="4"/>
      <c r="H35" s="22"/>
      <c r="I35"/>
      <c r="J35"/>
      <c r="K35"/>
    </row>
    <row r="36" spans="1:12" ht="20.5" x14ac:dyDescent="0.75">
      <c r="H36" s="22"/>
      <c r="I36"/>
      <c r="J36"/>
      <c r="K36"/>
    </row>
    <row r="37" spans="1:12" ht="26.25" customHeight="1" x14ac:dyDescent="0.75">
      <c r="G37" s="22" t="s">
        <v>56</v>
      </c>
      <c r="H37"/>
      <c r="I37"/>
      <c r="J37" s="63"/>
      <c r="K37"/>
    </row>
    <row r="38" spans="1:12" ht="28.5" customHeight="1" x14ac:dyDescent="0.75">
      <c r="G38" s="22" t="s">
        <v>57</v>
      </c>
      <c r="H38" s="21"/>
      <c r="I38" s="21"/>
      <c r="J38" s="21"/>
      <c r="K38" s="21"/>
    </row>
  </sheetData>
  <mergeCells count="8">
    <mergeCell ref="A2:F2"/>
    <mergeCell ref="A8:F8"/>
    <mergeCell ref="A14:F14"/>
    <mergeCell ref="E34:F34"/>
    <mergeCell ref="A9:F9"/>
    <mergeCell ref="A15:F15"/>
    <mergeCell ref="B30:F30"/>
    <mergeCell ref="A29:F29"/>
  </mergeCells>
  <pageMargins left="0.7" right="0.7" top="0.75" bottom="0.75" header="0.3" footer="0.3"/>
  <pageSetup paperSize="9" scale="68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4"/>
  <sheetViews>
    <sheetView zoomScale="115" zoomScaleNormal="115" workbookViewId="0">
      <selection activeCell="B16" sqref="B16"/>
    </sheetView>
  </sheetViews>
  <sheetFormatPr defaultRowHeight="14.5" x14ac:dyDescent="0.35"/>
  <cols>
    <col min="1" max="1" width="13.1796875" customWidth="1"/>
    <col min="2" max="2" width="41.1796875" customWidth="1"/>
    <col min="3" max="6" width="13.1796875" customWidth="1"/>
    <col min="7" max="7" width="13.7265625" customWidth="1"/>
  </cols>
  <sheetData>
    <row r="1" spans="1:7" ht="15" x14ac:dyDescent="0.35">
      <c r="A1" s="96" t="s">
        <v>58</v>
      </c>
      <c r="B1" s="96" t="s">
        <v>59</v>
      </c>
      <c r="C1" s="96" t="s">
        <v>60</v>
      </c>
      <c r="D1" s="96"/>
      <c r="E1" s="96"/>
      <c r="F1" s="96"/>
    </row>
    <row r="2" spans="1:7" ht="15" x14ac:dyDescent="0.35">
      <c r="A2" s="96"/>
      <c r="B2" s="96"/>
      <c r="C2" s="8" t="s">
        <v>61</v>
      </c>
      <c r="D2" s="8" t="s">
        <v>62</v>
      </c>
      <c r="E2" s="96" t="s">
        <v>63</v>
      </c>
      <c r="F2" s="96" t="s">
        <v>64</v>
      </c>
    </row>
    <row r="3" spans="1:7" ht="30" x14ac:dyDescent="0.35">
      <c r="A3" s="96"/>
      <c r="B3" s="96"/>
      <c r="C3" s="8" t="s">
        <v>65</v>
      </c>
      <c r="D3" s="8" t="s">
        <v>66</v>
      </c>
      <c r="E3" s="96"/>
      <c r="F3" s="96"/>
    </row>
    <row r="4" spans="1:7" ht="29.25" customHeight="1" x14ac:dyDescent="0.35">
      <c r="A4" s="9">
        <v>1</v>
      </c>
      <c r="B4" s="10" t="s">
        <v>67</v>
      </c>
      <c r="C4" s="9">
        <v>26</v>
      </c>
      <c r="D4" s="9">
        <v>23</v>
      </c>
      <c r="E4" s="9">
        <v>9</v>
      </c>
      <c r="F4" s="9">
        <v>9</v>
      </c>
    </row>
    <row r="5" spans="1:7" ht="29.25" customHeight="1" x14ac:dyDescent="0.35">
      <c r="A5" s="9">
        <v>2</v>
      </c>
      <c r="B5" s="10" t="s">
        <v>68</v>
      </c>
      <c r="C5" s="9">
        <v>14</v>
      </c>
      <c r="D5" s="9">
        <v>10</v>
      </c>
      <c r="E5" s="9">
        <v>3</v>
      </c>
      <c r="F5" s="9">
        <v>5</v>
      </c>
    </row>
    <row r="6" spans="1:7" ht="29.25" customHeight="1" x14ac:dyDescent="0.35">
      <c r="A6" s="9">
        <v>3</v>
      </c>
      <c r="B6" s="10" t="s">
        <v>74</v>
      </c>
      <c r="C6" s="9">
        <v>25</v>
      </c>
      <c r="D6" s="9">
        <v>20</v>
      </c>
      <c r="E6" s="9">
        <v>1</v>
      </c>
      <c r="F6" s="9">
        <v>8</v>
      </c>
    </row>
    <row r="7" spans="1:7" ht="29.25" customHeight="1" x14ac:dyDescent="0.35">
      <c r="A7" s="9">
        <v>4</v>
      </c>
      <c r="B7" s="10" t="s">
        <v>69</v>
      </c>
      <c r="C7" s="9">
        <v>19</v>
      </c>
      <c r="D7" s="9">
        <v>11</v>
      </c>
      <c r="E7" s="9">
        <v>1</v>
      </c>
      <c r="F7" s="9">
        <v>1</v>
      </c>
    </row>
    <row r="8" spans="1:7" ht="45.5" customHeight="1" x14ac:dyDescent="0.35">
      <c r="A8" s="9">
        <v>5</v>
      </c>
      <c r="B8" s="10" t="s">
        <v>75</v>
      </c>
      <c r="C8" s="9">
        <v>47</v>
      </c>
      <c r="D8" s="9">
        <v>29</v>
      </c>
      <c r="E8" s="9">
        <v>25</v>
      </c>
      <c r="F8" s="9">
        <v>11</v>
      </c>
    </row>
    <row r="9" spans="1:7" ht="29.25" customHeight="1" x14ac:dyDescent="0.35">
      <c r="A9" s="9">
        <v>6</v>
      </c>
      <c r="B9" s="10" t="s">
        <v>70</v>
      </c>
      <c r="C9" s="9">
        <v>16</v>
      </c>
      <c r="D9" s="9">
        <v>14</v>
      </c>
      <c r="E9" s="9">
        <v>2</v>
      </c>
      <c r="F9" s="9">
        <v>9</v>
      </c>
    </row>
    <row r="10" spans="1:7" ht="29.25" customHeight="1" x14ac:dyDescent="0.35">
      <c r="A10" s="9">
        <v>7</v>
      </c>
      <c r="B10" s="10" t="s">
        <v>76</v>
      </c>
      <c r="C10" s="9">
        <v>15</v>
      </c>
      <c r="D10" s="9">
        <v>15</v>
      </c>
      <c r="E10" s="9">
        <v>0</v>
      </c>
      <c r="F10" s="9">
        <v>0</v>
      </c>
    </row>
    <row r="11" spans="1:7" ht="29.25" customHeight="1" x14ac:dyDescent="0.35">
      <c r="A11" s="9">
        <v>8</v>
      </c>
      <c r="B11" s="10" t="s">
        <v>77</v>
      </c>
      <c r="C11" s="9">
        <v>13</v>
      </c>
      <c r="D11" s="9">
        <v>13</v>
      </c>
      <c r="E11" s="9">
        <v>6</v>
      </c>
      <c r="F11" s="9">
        <v>0</v>
      </c>
    </row>
    <row r="12" spans="1:7" ht="25.5" customHeight="1" x14ac:dyDescent="0.35">
      <c r="A12" s="11"/>
      <c r="B12" s="12" t="s">
        <v>71</v>
      </c>
      <c r="C12" s="13">
        <f>SUM(C4:C11)</f>
        <v>175</v>
      </c>
      <c r="D12" s="13">
        <f t="shared" ref="D12:E12" si="0">SUM(D4:D11)</f>
        <v>135</v>
      </c>
      <c r="E12" s="13">
        <f t="shared" si="0"/>
        <v>47</v>
      </c>
      <c r="F12" s="13">
        <f>SUM(F4:F11)</f>
        <v>43</v>
      </c>
    </row>
    <row r="13" spans="1:7" ht="24" customHeight="1" x14ac:dyDescent="0.35">
      <c r="A13" s="14"/>
      <c r="B13" s="10" t="s">
        <v>72</v>
      </c>
      <c r="C13" s="16">
        <f>C12*4*4</f>
        <v>2800</v>
      </c>
      <c r="D13" s="15">
        <f>D12*4</f>
        <v>540</v>
      </c>
      <c r="E13" s="15">
        <f>E12*4</f>
        <v>188</v>
      </c>
      <c r="F13" s="15">
        <f>F12*4</f>
        <v>172</v>
      </c>
      <c r="G13" s="17">
        <f>SUM(C13:F13)</f>
        <v>3700</v>
      </c>
    </row>
    <row r="14" spans="1:7" ht="21" customHeight="1" x14ac:dyDescent="0.35">
      <c r="B14" s="10" t="s">
        <v>73</v>
      </c>
      <c r="C14" s="16">
        <f>C13/30</f>
        <v>93.333333333333329</v>
      </c>
      <c r="D14" s="16">
        <f t="shared" ref="D14:F14" si="1">D13/30</f>
        <v>18</v>
      </c>
      <c r="E14" s="16">
        <f t="shared" si="1"/>
        <v>6.2666666666666666</v>
      </c>
      <c r="F14" s="16">
        <f t="shared" si="1"/>
        <v>5.7333333333333334</v>
      </c>
      <c r="G14" s="18">
        <f>SUM(C14:F14)</f>
        <v>123.33333333333333</v>
      </c>
    </row>
  </sheetData>
  <mergeCells count="5">
    <mergeCell ref="A1:A3"/>
    <mergeCell ref="B1:B3"/>
    <mergeCell ref="C1:F1"/>
    <mergeCell ref="E2:E3"/>
    <mergeCell ref="F2:F3"/>
  </mergeCells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16BEBC112F22A428DBF47D9DCECD0F8" ma:contentTypeVersion="12" ma:contentTypeDescription="Create a new document." ma:contentTypeScope="" ma:versionID="8c4808057a9439793984726df3d4da94">
  <xsd:schema xmlns:xsd="http://www.w3.org/2001/XMLSchema" xmlns:xs="http://www.w3.org/2001/XMLSchema" xmlns:p="http://schemas.microsoft.com/office/2006/metadata/properties" xmlns:ns3="471e2041-256b-4fb6-b1db-b3a227dc7c05" xmlns:ns4="21fb4197-7453-4770-b098-ad995064c71f" targetNamespace="http://schemas.microsoft.com/office/2006/metadata/properties" ma:root="true" ma:fieldsID="1ae0c82855774a21ff2b0e73c8a1847c" ns3:_="" ns4:_="">
    <xsd:import namespace="471e2041-256b-4fb6-b1db-b3a227dc7c05"/>
    <xsd:import namespace="21fb4197-7453-4770-b098-ad995064c71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1e2041-256b-4fb6-b1db-b3a227dc7c0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fb4197-7453-4770-b098-ad995064c71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BE79518-8366-47FA-8B6D-49806D0B770B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B2A5EF89-485D-4ACB-89C9-9B71202BD50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71e2041-256b-4fb6-b1db-b3a227dc7c05"/>
    <ds:schemaRef ds:uri="21fb4197-7453-4770-b098-ad995064c71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346506D-C519-42F0-8FBA-27BE2F54D04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Waste operation</vt:lpstr>
      <vt:lpstr>ประเมินการใช้ถุงขยะต่อเดือน</vt:lpstr>
      <vt:lpstr>'Waste operation'!Print_Area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Yaowarat Yaowakun</dc:creator>
  <cp:keywords/>
  <dc:description/>
  <cp:lastModifiedBy>Sarunyoo Kumphabutr</cp:lastModifiedBy>
  <cp:revision/>
  <dcterms:created xsi:type="dcterms:W3CDTF">2018-12-28T01:16:32Z</dcterms:created>
  <dcterms:modified xsi:type="dcterms:W3CDTF">2023-11-11T07:12:41Z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0x010100916BEBC112F22A428DBF47D9DCECD0F8</vt:lpwstr>
  </property>
</Properties>
</file>